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65" tabRatio="946" activeTab="2"/>
  </bookViews>
  <sheets>
    <sheet name="封皮" sheetId="1" r:id="rId1"/>
    <sheet name="汇总表" sheetId="2" r:id="rId2"/>
    <sheet name="取费表" sheetId="3" r:id="rId3"/>
    <sheet name="结算价" sheetId="4" r:id="rId4"/>
  </sheets>
  <definedNames>
    <definedName name="_xlnm._FilterDatabase" localSheetId="3" hidden="1">'结算价'!$A$4:$M$7</definedName>
    <definedName name="_xlnm.Print_Area" localSheetId="3">'结算价'!$A$1:$M$7</definedName>
    <definedName name="_xlnm.Print_Area" localSheetId="2">'取费表'!$A$1:$F$23</definedName>
    <definedName name="_xlnm.Print_Titles" localSheetId="3">'结算价'!$1:$4</definedName>
  </definedNames>
  <calcPr fullCalcOnLoad="1"/>
</workbook>
</file>

<file path=xl/sharedStrings.xml><?xml version="1.0" encoding="utf-8"?>
<sst xmlns="http://schemas.openxmlformats.org/spreadsheetml/2006/main" count="121" uniqueCount="87">
  <si>
    <t>工 程 结 算 书</t>
  </si>
  <si>
    <t>项目名称：</t>
  </si>
  <si>
    <t>施工单位：</t>
  </si>
  <si>
    <t>编制日期：</t>
  </si>
  <si>
    <t>项目编号：</t>
  </si>
  <si>
    <t>辽宁师范大学工程结算定案单</t>
  </si>
  <si>
    <t>工程名称：</t>
  </si>
  <si>
    <t>单位：元</t>
  </si>
  <si>
    <t>序 号</t>
  </si>
  <si>
    <t>项目名称</t>
  </si>
  <si>
    <t>签约合同价</t>
  </si>
  <si>
    <t>施工单位送审额</t>
  </si>
  <si>
    <t>审计处审定额</t>
  </si>
  <si>
    <t>备  注</t>
  </si>
  <si>
    <t>合 计</t>
  </si>
  <si>
    <t>施工单位（章）：</t>
  </si>
  <si>
    <t>辽宁师范大学基建处</t>
  </si>
  <si>
    <t>辽宁师范大学审计处</t>
  </si>
  <si>
    <t>专业负责人(签字)：</t>
  </si>
  <si>
    <t>负  责  人(签字)：</t>
  </si>
  <si>
    <t xml:space="preserve">                   年   月   日 </t>
  </si>
  <si>
    <t xml:space="preserve">                            年   月   日 </t>
  </si>
  <si>
    <t>注：</t>
  </si>
  <si>
    <t>本表由辽宁师范大学基建处、审计处签字盖章后，方可作为结算依据。</t>
  </si>
  <si>
    <t>结算汇总表</t>
  </si>
  <si>
    <t>序号</t>
  </si>
  <si>
    <t>汇  总  内  容</t>
  </si>
  <si>
    <t>费率（%）</t>
  </si>
  <si>
    <t>结算价</t>
  </si>
  <si>
    <t>一</t>
  </si>
  <si>
    <t>分部分项工程费</t>
  </si>
  <si>
    <t>1</t>
  </si>
  <si>
    <t>其中：人工费+机械费</t>
  </si>
  <si>
    <t>二</t>
  </si>
  <si>
    <t>措施项目费</t>
  </si>
  <si>
    <t>冬雨季施工增加费</t>
  </si>
  <si>
    <t>三</t>
  </si>
  <si>
    <t>其他项目费</t>
  </si>
  <si>
    <t>暂列金额</t>
  </si>
  <si>
    <t>暂估价（专业工程暂估价）</t>
  </si>
  <si>
    <t>规费</t>
  </si>
  <si>
    <t>工程排污费</t>
  </si>
  <si>
    <t>社会保障费</t>
  </si>
  <si>
    <t>住房公积金</t>
  </si>
  <si>
    <t>工伤保险</t>
  </si>
  <si>
    <t>六</t>
  </si>
  <si>
    <t>税金</t>
  </si>
  <si>
    <t>七</t>
  </si>
  <si>
    <t>合  计</t>
  </si>
  <si>
    <t>本表中结算价中所有数据保留整数。</t>
  </si>
  <si>
    <t>分部分项工程量清单计价表</t>
  </si>
  <si>
    <t/>
  </si>
  <si>
    <t>项目编码</t>
  </si>
  <si>
    <t>特征</t>
  </si>
  <si>
    <t>计量单位</t>
  </si>
  <si>
    <t>原合同金额（元）</t>
  </si>
  <si>
    <t>结算金额（元）</t>
  </si>
  <si>
    <t>工程数量</t>
  </si>
  <si>
    <t>综合单价</t>
  </si>
  <si>
    <t>合价</t>
  </si>
  <si>
    <t>100m2</t>
  </si>
  <si>
    <t>项</t>
  </si>
  <si>
    <t>实验中心外墙涂料工程</t>
  </si>
  <si>
    <t>011407010001</t>
  </si>
  <si>
    <t>外墙涂料</t>
  </si>
  <si>
    <t>措施项目</t>
  </si>
  <si>
    <t>B001</t>
  </si>
  <si>
    <t>清扫打理费</t>
  </si>
  <si>
    <t>m2</t>
  </si>
  <si>
    <t>B008</t>
  </si>
  <si>
    <t>合同价</t>
  </si>
  <si>
    <t>九</t>
  </si>
  <si>
    <t>1.部位：室外，包含雨水管
2.包括清扫、打磨、封底、刮腻子两遍、弹性涂料两遍
3.破损和裂缝处铲除后腻子修补 
4.包含此项施工所需所有工序</t>
  </si>
  <si>
    <t>1.施工完毕后清扫打理恢复至原样
2.施工单位自行考虑报价</t>
  </si>
  <si>
    <t>文明施工和环境保护费</t>
  </si>
  <si>
    <t>计算基数</t>
  </si>
  <si>
    <t>四</t>
  </si>
  <si>
    <t>五</t>
  </si>
  <si>
    <t>安全施工措施费</t>
  </si>
  <si>
    <t>税前工程造价合计</t>
  </si>
  <si>
    <t>八</t>
  </si>
  <si>
    <t>一+二+三+四</t>
  </si>
  <si>
    <t>投标价格</t>
  </si>
  <si>
    <t>总价下浮后工程造价合计</t>
  </si>
  <si>
    <t>新增项目</t>
  </si>
  <si>
    <t>工程名称：</t>
  </si>
  <si>
    <t xml:space="preserve">工程名称：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</si>
</sst>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_ "/>
    <numFmt numFmtId="180" formatCode="0.00_ "/>
    <numFmt numFmtId="181" formatCode="0.0_ "/>
    <numFmt numFmtId="182" formatCode="0.0%"/>
  </numFmts>
  <fonts count="70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63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2"/>
      <name val="宋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36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color indexed="63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b/>
      <sz val="9"/>
      <color indexed="10"/>
      <name val="宋体"/>
      <family val="0"/>
    </font>
    <font>
      <b/>
      <sz val="9"/>
      <color indexed="63"/>
      <name val="宋体"/>
      <family val="0"/>
    </font>
    <font>
      <b/>
      <sz val="2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b/>
      <sz val="8"/>
      <name val="Calibri"/>
      <family val="0"/>
    </font>
    <font>
      <b/>
      <sz val="9"/>
      <name val="Calibri"/>
      <family val="0"/>
    </font>
    <font>
      <sz val="9"/>
      <color indexed="63"/>
      <name val="Calibri"/>
      <family val="0"/>
    </font>
    <font>
      <b/>
      <sz val="9"/>
      <color rgb="FFFF0000"/>
      <name val="宋体"/>
      <family val="0"/>
    </font>
    <font>
      <b/>
      <sz val="9"/>
      <color indexed="63"/>
      <name val="Calibri"/>
      <family val="0"/>
    </font>
    <font>
      <b/>
      <sz val="24"/>
      <name val="Calibri"/>
      <family val="0"/>
    </font>
    <font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3" fillId="22" borderId="6" applyNumberFormat="0" applyAlignment="0" applyProtection="0"/>
    <xf numFmtId="0" fontId="54" fillId="23" borderId="7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58" fillId="24" borderId="0" applyNumberFormat="0" applyBorder="0" applyAlignment="0" applyProtection="0"/>
    <xf numFmtId="0" fontId="59" fillId="22" borderId="9" applyNumberFormat="0" applyAlignment="0" applyProtection="0"/>
    <xf numFmtId="0" fontId="60" fillId="25" borderId="6" applyNumberFormat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10" applyNumberFormat="0" applyFont="0" applyAlignment="0" applyProtection="0"/>
  </cellStyleXfs>
  <cellXfs count="105"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40" applyFont="1" applyBorder="1">
      <alignment/>
      <protection/>
    </xf>
    <xf numFmtId="0" fontId="0" fillId="0" borderId="1" xfId="40" applyFont="1" applyBorder="1" applyAlignment="1">
      <alignment horizontal="center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left" vertical="center" wrapText="1"/>
      <protection/>
    </xf>
    <xf numFmtId="179" fontId="3" fillId="33" borderId="11" xfId="40" applyNumberFormat="1" applyFont="1" applyFill="1" applyBorder="1" applyAlignment="1">
      <alignment horizontal="right" vertical="center" wrapText="1"/>
      <protection/>
    </xf>
    <xf numFmtId="49" fontId="3" fillId="33" borderId="12" xfId="40" applyNumberFormat="1" applyFont="1" applyFill="1" applyBorder="1" applyAlignment="1">
      <alignment horizontal="center" vertical="center" wrapText="1"/>
      <protection/>
    </xf>
    <xf numFmtId="0" fontId="3" fillId="33" borderId="12" xfId="40" applyFont="1" applyFill="1" applyBorder="1" applyAlignment="1">
      <alignment horizontal="left" vertical="center" wrapText="1"/>
      <protection/>
    </xf>
    <xf numFmtId="0" fontId="3" fillId="33" borderId="12" xfId="40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vertical="center" wrapText="1"/>
      <protection/>
    </xf>
    <xf numFmtId="180" fontId="0" fillId="0" borderId="1" xfId="40" applyNumberFormat="1" applyFont="1" applyBorder="1">
      <alignment/>
      <protection/>
    </xf>
    <xf numFmtId="0" fontId="4" fillId="0" borderId="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179" fontId="7" fillId="33" borderId="11" xfId="0" applyNumberFormat="1" applyFont="1" applyFill="1" applyBorder="1" applyAlignment="1">
      <alignment horizontal="right" vertical="center" wrapText="1"/>
    </xf>
    <xf numFmtId="179" fontId="7" fillId="33" borderId="15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horizontal="right" vertical="center" wrapText="1"/>
    </xf>
    <xf numFmtId="179" fontId="9" fillId="0" borderId="16" xfId="0" applyNumberFormat="1" applyFont="1" applyFill="1" applyBorder="1" applyAlignment="1">
      <alignment vertical="center" wrapText="1"/>
    </xf>
    <xf numFmtId="179" fontId="9" fillId="0" borderId="17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62" fillId="0" borderId="1" xfId="0" applyFont="1" applyFill="1" applyBorder="1" applyAlignment="1">
      <alignment/>
    </xf>
    <xf numFmtId="0" fontId="62" fillId="34" borderId="0" xfId="0" applyFont="1" applyFill="1" applyAlignment="1">
      <alignment horizontal="center" vertical="center" wrapText="1"/>
    </xf>
    <xf numFmtId="0" fontId="63" fillId="0" borderId="1" xfId="0" applyFont="1" applyFill="1" applyBorder="1" applyAlignment="1">
      <alignment/>
    </xf>
    <xf numFmtId="0" fontId="64" fillId="34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/>
    </xf>
    <xf numFmtId="0" fontId="62" fillId="0" borderId="13" xfId="0" applyFont="1" applyFill="1" applyBorder="1" applyAlignment="1">
      <alignment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63" fillId="34" borderId="19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 wrapText="1"/>
    </xf>
    <xf numFmtId="179" fontId="62" fillId="34" borderId="12" xfId="0" applyNumberFormat="1" applyFont="1" applyFill="1" applyBorder="1" applyAlignment="1">
      <alignment horizontal="center" vertical="center" wrapText="1"/>
    </xf>
    <xf numFmtId="179" fontId="65" fillId="34" borderId="12" xfId="0" applyNumberFormat="1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180" fontId="62" fillId="34" borderId="11" xfId="0" applyNumberFormat="1" applyFont="1" applyFill="1" applyBorder="1" applyAlignment="1">
      <alignment horizontal="center" vertical="center" wrapText="1"/>
    </xf>
    <xf numFmtId="180" fontId="65" fillId="34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80" fontId="62" fillId="34" borderId="12" xfId="0" applyNumberFormat="1" applyFont="1" applyFill="1" applyBorder="1" applyAlignment="1">
      <alignment horizontal="center" vertical="center" wrapText="1"/>
    </xf>
    <xf numFmtId="180" fontId="64" fillId="34" borderId="19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vertical="center"/>
    </xf>
    <xf numFmtId="0" fontId="16" fillId="33" borderId="11" xfId="40" applyFont="1" applyFill="1" applyBorder="1" applyAlignment="1">
      <alignment horizontal="center" vertical="center" wrapText="1"/>
      <protection/>
    </xf>
    <xf numFmtId="0" fontId="16" fillId="33" borderId="11" xfId="40" applyFont="1" applyFill="1" applyBorder="1" applyAlignment="1">
      <alignment horizontal="left" vertical="center" wrapText="1"/>
      <protection/>
    </xf>
    <xf numFmtId="179" fontId="16" fillId="33" borderId="11" xfId="40" applyNumberFormat="1" applyFont="1" applyFill="1" applyBorder="1" applyAlignment="1">
      <alignment horizontal="right" vertical="center" wrapText="1"/>
      <protection/>
    </xf>
    <xf numFmtId="0" fontId="17" fillId="0" borderId="1" xfId="40" applyFont="1" applyBorder="1">
      <alignment/>
      <protection/>
    </xf>
    <xf numFmtId="180" fontId="17" fillId="0" borderId="1" xfId="40" applyNumberFormat="1" applyFont="1" applyBorder="1">
      <alignment/>
      <protection/>
    </xf>
    <xf numFmtId="0" fontId="16" fillId="33" borderId="11" xfId="40" applyFont="1" applyFill="1" applyBorder="1" applyAlignment="1">
      <alignment vertical="center" wrapText="1"/>
      <protection/>
    </xf>
    <xf numFmtId="0" fontId="17" fillId="0" borderId="13" xfId="40" applyFont="1" applyBorder="1">
      <alignment/>
      <protection/>
    </xf>
    <xf numFmtId="0" fontId="65" fillId="34" borderId="11" xfId="0" applyFont="1" applyFill="1" applyBorder="1" applyAlignment="1">
      <alignment horizontal="left" vertical="center" wrapText="1"/>
    </xf>
    <xf numFmtId="0" fontId="3" fillId="33" borderId="11" xfId="40" applyFont="1" applyFill="1" applyBorder="1" applyAlignment="1">
      <alignment horizontal="left" vertical="center" wrapText="1"/>
      <protection/>
    </xf>
    <xf numFmtId="0" fontId="16" fillId="33" borderId="11" xfId="40" applyFont="1" applyFill="1" applyBorder="1" applyAlignment="1">
      <alignment horizontal="center" vertical="center" wrapText="1"/>
      <protection/>
    </xf>
    <xf numFmtId="0" fontId="16" fillId="33" borderId="11" xfId="40" applyFont="1" applyFill="1" applyBorder="1" applyAlignment="1">
      <alignment horizontal="left" vertical="center" wrapText="1"/>
      <protection/>
    </xf>
    <xf numFmtId="179" fontId="16" fillId="33" borderId="11" xfId="40" applyNumberFormat="1" applyFont="1" applyFill="1" applyBorder="1" applyAlignment="1">
      <alignment horizontal="right" vertical="center" wrapText="1"/>
      <protection/>
    </xf>
    <xf numFmtId="0" fontId="17" fillId="0" borderId="1" xfId="40" applyFont="1" applyBorder="1">
      <alignment/>
      <protection/>
    </xf>
    <xf numFmtId="0" fontId="18" fillId="33" borderId="11" xfId="40" applyFont="1" applyFill="1" applyBorder="1" applyAlignment="1">
      <alignment horizontal="center" vertical="center" wrapText="1"/>
      <protection/>
    </xf>
    <xf numFmtId="0" fontId="16" fillId="33" borderId="11" xfId="40" applyFont="1" applyFill="1" applyBorder="1" applyAlignment="1">
      <alignment vertical="center" wrapText="1"/>
      <protection/>
    </xf>
    <xf numFmtId="0" fontId="18" fillId="33" borderId="11" xfId="40" applyFont="1" applyFill="1" applyBorder="1" applyAlignment="1">
      <alignment horizontal="left" vertical="center" wrapText="1"/>
      <protection/>
    </xf>
    <xf numFmtId="179" fontId="62" fillId="34" borderId="11" xfId="0" applyNumberFormat="1" applyFont="1" applyFill="1" applyBorder="1" applyAlignment="1">
      <alignment horizontal="center" vertical="center" wrapText="1"/>
    </xf>
    <xf numFmtId="10" fontId="66" fillId="0" borderId="0" xfId="33" applyNumberFormat="1" applyFont="1" applyAlignment="1">
      <alignment horizontal="center" vertical="center"/>
      <protection/>
    </xf>
    <xf numFmtId="0" fontId="64" fillId="0" borderId="11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left" vertical="center" wrapText="1"/>
    </xf>
    <xf numFmtId="179" fontId="64" fillId="34" borderId="12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/>
    </xf>
    <xf numFmtId="0" fontId="64" fillId="0" borderId="1" xfId="0" applyFont="1" applyFill="1" applyBorder="1" applyAlignment="1">
      <alignment/>
    </xf>
    <xf numFmtId="0" fontId="67" fillId="34" borderId="19" xfId="0" applyFont="1" applyFill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left" vertical="center" wrapText="1"/>
    </xf>
    <xf numFmtId="0" fontId="67" fillId="34" borderId="21" xfId="0" applyFont="1" applyFill="1" applyBorder="1" applyAlignment="1">
      <alignment horizontal="center" vertical="center" wrapText="1"/>
    </xf>
    <xf numFmtId="0" fontId="67" fillId="34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179" fontId="10" fillId="0" borderId="11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Fill="1" applyBorder="1" applyAlignment="1">
      <alignment horizontal="left" vertical="center" wrapText="1"/>
    </xf>
    <xf numFmtId="179" fontId="9" fillId="0" borderId="17" xfId="0" applyNumberFormat="1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 wrapText="1"/>
    </xf>
    <xf numFmtId="0" fontId="2" fillId="33" borderId="0" xfId="40" applyFont="1" applyFill="1" applyAlignment="1">
      <alignment horizontal="center" vertical="center" wrapText="1"/>
      <protection/>
    </xf>
    <xf numFmtId="0" fontId="18" fillId="35" borderId="14" xfId="40" applyFont="1" applyFill="1" applyBorder="1" applyAlignment="1">
      <alignment horizontal="left" vertical="center" wrapText="1"/>
      <protection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64" fillId="34" borderId="11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center" vertical="center" wrapText="1"/>
    </xf>
    <xf numFmtId="0" fontId="69" fillId="36" borderId="0" xfId="0" applyFont="1" applyFill="1" applyAlignment="1">
      <alignment horizontal="left" vertical="center" wrapText="1"/>
    </xf>
    <xf numFmtId="0" fontId="62" fillId="34" borderId="0" xfId="0" applyFont="1" applyFill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zoomScaleSheetLayoutView="100" zoomScalePageLayoutView="0" workbookViewId="0" topLeftCell="A1">
      <selection activeCell="B18" sqref="B18"/>
    </sheetView>
  </sheetViews>
  <sheetFormatPr defaultColWidth="9.33203125" defaultRowHeight="11.25"/>
  <cols>
    <col min="1" max="1" width="37" style="29" customWidth="1"/>
    <col min="2" max="2" width="68.66015625" style="30" customWidth="1"/>
    <col min="3" max="16384" width="9.33203125" style="30" customWidth="1"/>
  </cols>
  <sheetData>
    <row r="1" ht="33" customHeight="1"/>
    <row r="2" spans="1:2" ht="60" customHeight="1">
      <c r="A2" s="85" t="s">
        <v>0</v>
      </c>
      <c r="B2" s="85"/>
    </row>
    <row r="3" ht="33" customHeight="1"/>
    <row r="4" ht="33" customHeight="1"/>
    <row r="5" ht="33" customHeight="1"/>
    <row r="6" ht="33" customHeight="1"/>
    <row r="7" ht="33" customHeight="1"/>
    <row r="8" ht="33" customHeight="1"/>
    <row r="9" ht="33" customHeight="1"/>
    <row r="10" ht="33" customHeight="1"/>
    <row r="11" ht="33" customHeight="1"/>
    <row r="12" spans="1:2" ht="60" customHeight="1">
      <c r="A12" s="31" t="s">
        <v>1</v>
      </c>
      <c r="B12" s="31"/>
    </row>
    <row r="13" spans="1:2" ht="60" customHeight="1">
      <c r="A13" s="31" t="s">
        <v>2</v>
      </c>
      <c r="B13" s="31"/>
    </row>
    <row r="14" ht="60" customHeight="1">
      <c r="A14" s="31" t="s">
        <v>3</v>
      </c>
    </row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zoomScaleSheetLayoutView="100" zoomScalePageLayoutView="0" workbookViewId="0" topLeftCell="A1">
      <selection activeCell="C5" sqref="C5"/>
    </sheetView>
  </sheetViews>
  <sheetFormatPr defaultColWidth="9.33203125" defaultRowHeight="11.25"/>
  <cols>
    <col min="1" max="1" width="12.33203125" style="15" customWidth="1"/>
    <col min="2" max="2" width="41.5" style="15" customWidth="1"/>
    <col min="3" max="3" width="32" style="15" customWidth="1"/>
    <col min="4" max="4" width="32.16015625" style="15" customWidth="1"/>
    <col min="5" max="5" width="30.5" style="15" customWidth="1"/>
    <col min="6" max="6" width="28" style="15" customWidth="1"/>
    <col min="7" max="255" width="9.33203125" style="15" customWidth="1"/>
    <col min="256" max="16384" width="9.33203125" style="16" customWidth="1"/>
  </cols>
  <sheetData>
    <row r="1" spans="1:256" s="15" customFormat="1" ht="21" customHeight="1">
      <c r="A1" s="86" t="s">
        <v>4</v>
      </c>
      <c r="B1" s="86"/>
      <c r="IV1" s="16"/>
    </row>
    <row r="2" spans="1:6" s="15" customFormat="1" ht="36" customHeight="1">
      <c r="A2" s="87" t="s">
        <v>5</v>
      </c>
      <c r="B2" s="87"/>
      <c r="C2" s="87"/>
      <c r="D2" s="87"/>
      <c r="E2" s="87"/>
      <c r="F2" s="87"/>
    </row>
    <row r="3" spans="1:6" s="15" customFormat="1" ht="34.5" customHeight="1">
      <c r="A3" s="88" t="s">
        <v>6</v>
      </c>
      <c r="B3" s="88"/>
      <c r="C3" s="88"/>
      <c r="D3" s="88"/>
      <c r="E3" s="17"/>
      <c r="F3" s="18" t="s">
        <v>7</v>
      </c>
    </row>
    <row r="4" spans="1:6" s="15" customFormat="1" ht="39.75" customHeight="1">
      <c r="A4" s="19" t="s">
        <v>8</v>
      </c>
      <c r="B4" s="19" t="s">
        <v>9</v>
      </c>
      <c r="C4" s="19" t="s">
        <v>10</v>
      </c>
      <c r="D4" s="20" t="s">
        <v>11</v>
      </c>
      <c r="E4" s="19" t="s">
        <v>12</v>
      </c>
      <c r="F4" s="19" t="s">
        <v>13</v>
      </c>
    </row>
    <row r="5" spans="1:6" s="15" customFormat="1" ht="39.75" customHeight="1">
      <c r="A5" s="19">
        <v>1</v>
      </c>
      <c r="B5" s="21"/>
      <c r="C5" s="22"/>
      <c r="D5" s="23"/>
      <c r="E5" s="19"/>
      <c r="F5" s="19"/>
    </row>
    <row r="6" spans="1:6" s="15" customFormat="1" ht="39.75" customHeight="1">
      <c r="A6" s="19"/>
      <c r="B6" s="21"/>
      <c r="C6" s="22"/>
      <c r="D6" s="20"/>
      <c r="E6" s="19"/>
      <c r="F6" s="19"/>
    </row>
    <row r="7" spans="1:6" s="15" customFormat="1" ht="39.75" customHeight="1">
      <c r="A7" s="19"/>
      <c r="B7" s="24" t="s">
        <v>14</v>
      </c>
      <c r="C7" s="25">
        <f>SUM(C5:C6)</f>
        <v>0</v>
      </c>
      <c r="D7" s="25">
        <f>SUM(D5:D6)</f>
        <v>0</v>
      </c>
      <c r="E7" s="19"/>
      <c r="F7" s="19"/>
    </row>
    <row r="8" spans="1:6" s="15" customFormat="1" ht="66" customHeight="1">
      <c r="A8" s="89" t="s">
        <v>15</v>
      </c>
      <c r="B8" s="89"/>
      <c r="C8" s="90" t="s">
        <v>16</v>
      </c>
      <c r="D8" s="90"/>
      <c r="E8" s="90" t="s">
        <v>17</v>
      </c>
      <c r="F8" s="90"/>
    </row>
    <row r="9" spans="1:6" s="15" customFormat="1" ht="51" customHeight="1">
      <c r="A9" s="91" t="s">
        <v>18</v>
      </c>
      <c r="B9" s="92"/>
      <c r="C9" s="26" t="s">
        <v>18</v>
      </c>
      <c r="D9" s="27"/>
      <c r="E9" s="26" t="s">
        <v>18</v>
      </c>
      <c r="F9" s="27"/>
    </row>
    <row r="10" spans="1:6" s="15" customFormat="1" ht="51" customHeight="1">
      <c r="A10" s="91" t="s">
        <v>19</v>
      </c>
      <c r="B10" s="92"/>
      <c r="C10" s="26" t="s">
        <v>19</v>
      </c>
      <c r="D10" s="27"/>
      <c r="E10" s="26" t="s">
        <v>19</v>
      </c>
      <c r="F10" s="27"/>
    </row>
    <row r="11" spans="1:6" s="15" customFormat="1" ht="30" customHeight="1">
      <c r="A11" s="93" t="s">
        <v>20</v>
      </c>
      <c r="B11" s="94"/>
      <c r="C11" s="93" t="s">
        <v>21</v>
      </c>
      <c r="D11" s="95"/>
      <c r="E11" s="93" t="s">
        <v>21</v>
      </c>
      <c r="F11" s="95"/>
    </row>
    <row r="12" spans="1:6" s="15" customFormat="1" ht="31.5" customHeight="1">
      <c r="A12" s="28" t="s">
        <v>22</v>
      </c>
      <c r="B12" s="96" t="s">
        <v>23</v>
      </c>
      <c r="C12" s="96"/>
      <c r="D12" s="96"/>
      <c r="E12" s="96"/>
      <c r="F12" s="96"/>
    </row>
    <row r="13" s="15" customFormat="1" ht="11.25">
      <c r="IV13" s="16"/>
    </row>
  </sheetData>
  <sheetProtection/>
  <mergeCells count="12">
    <mergeCell ref="A9:B9"/>
    <mergeCell ref="A10:B10"/>
    <mergeCell ref="A11:B11"/>
    <mergeCell ref="C11:D11"/>
    <mergeCell ref="E11:F11"/>
    <mergeCell ref="B12:F12"/>
    <mergeCell ref="A1:B1"/>
    <mergeCell ref="A2:F2"/>
    <mergeCell ref="A3:D3"/>
    <mergeCell ref="A8:B8"/>
    <mergeCell ref="C8:D8"/>
    <mergeCell ref="E8:F8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C12" sqref="C12"/>
    </sheetView>
  </sheetViews>
  <sheetFormatPr defaultColWidth="10.5" defaultRowHeight="11.25"/>
  <cols>
    <col min="1" max="1" width="14.33203125" style="2" customWidth="1"/>
    <col min="2" max="2" width="33.16015625" style="2" bestFit="1" customWidth="1"/>
    <col min="3" max="3" width="36.83203125" style="2" customWidth="1"/>
    <col min="4" max="4" width="19.66015625" style="3" customWidth="1"/>
    <col min="5" max="5" width="33.5" style="3" customWidth="1"/>
    <col min="6" max="6" width="40" style="3" customWidth="1"/>
    <col min="7" max="7" width="11" style="2" bestFit="1" customWidth="1"/>
    <col min="8" max="8" width="12.16015625" style="2" bestFit="1" customWidth="1"/>
    <col min="9" max="10" width="13" style="2" bestFit="1" customWidth="1"/>
    <col min="11" max="11" width="10.5" style="2" customWidth="1"/>
    <col min="12" max="12" width="12" style="2" bestFit="1" customWidth="1"/>
    <col min="13" max="16384" width="10.5" style="2" customWidth="1"/>
  </cols>
  <sheetData>
    <row r="1" spans="1:6" ht="30" customHeight="1">
      <c r="A1" s="97" t="s">
        <v>24</v>
      </c>
      <c r="B1" s="97"/>
      <c r="C1" s="97"/>
      <c r="D1" s="97"/>
      <c r="E1" s="97"/>
      <c r="F1" s="97"/>
    </row>
    <row r="2" spans="1:6" ht="33" customHeight="1">
      <c r="A2" s="98" t="s">
        <v>85</v>
      </c>
      <c r="B2" s="98"/>
      <c r="C2" s="98"/>
      <c r="D2" s="98"/>
      <c r="E2" s="98"/>
      <c r="F2" s="98"/>
    </row>
    <row r="3" spans="1:6" s="69" customFormat="1" ht="24" customHeight="1">
      <c r="A3" s="66" t="s">
        <v>25</v>
      </c>
      <c r="B3" s="66" t="s">
        <v>26</v>
      </c>
      <c r="C3" s="66" t="s">
        <v>75</v>
      </c>
      <c r="D3" s="66" t="s">
        <v>27</v>
      </c>
      <c r="E3" s="66" t="s">
        <v>70</v>
      </c>
      <c r="F3" s="66" t="s">
        <v>28</v>
      </c>
    </row>
    <row r="4" spans="1:6" s="60" customFormat="1" ht="24" customHeight="1">
      <c r="A4" s="57" t="s">
        <v>29</v>
      </c>
      <c r="B4" s="58" t="s">
        <v>30</v>
      </c>
      <c r="C4" s="58"/>
      <c r="D4" s="57"/>
      <c r="E4" s="59">
        <f>'结算价'!H5</f>
        <v>202410.84</v>
      </c>
      <c r="F4" s="59">
        <f>'结算价'!L5</f>
        <v>166586.70440000002</v>
      </c>
    </row>
    <row r="5" spans="1:6" ht="24" customHeight="1">
      <c r="A5" s="7" t="s">
        <v>31</v>
      </c>
      <c r="B5" s="8" t="s">
        <v>32</v>
      </c>
      <c r="C5" s="8"/>
      <c r="D5" s="9"/>
      <c r="E5" s="6">
        <f>'结算价'!I5</f>
        <v>126977.71</v>
      </c>
      <c r="F5" s="6">
        <f>'结算价'!M5</f>
        <v>107598.13850667281</v>
      </c>
    </row>
    <row r="6" spans="1:6" s="60" customFormat="1" ht="24" customHeight="1">
      <c r="A6" s="57" t="s">
        <v>33</v>
      </c>
      <c r="B6" s="58" t="s">
        <v>34</v>
      </c>
      <c r="C6" s="58"/>
      <c r="D6" s="57"/>
      <c r="E6" s="59">
        <f>SUM(E7:E8)</f>
        <v>2158.62107</v>
      </c>
      <c r="F6" s="59">
        <f>SUM(F7:F8)</f>
        <v>1829.168354613438</v>
      </c>
    </row>
    <row r="7" spans="1:6" ht="24" customHeight="1">
      <c r="A7" s="4">
        <v>1</v>
      </c>
      <c r="B7" s="5" t="s">
        <v>74</v>
      </c>
      <c r="C7" s="65"/>
      <c r="D7" s="4">
        <v>0.85</v>
      </c>
      <c r="E7" s="6">
        <f>E5*D7/100</f>
        <v>1079.310535</v>
      </c>
      <c r="F7" s="6">
        <f>F5*D7/100</f>
        <v>914.584177306719</v>
      </c>
    </row>
    <row r="8" spans="1:6" ht="24" customHeight="1">
      <c r="A8" s="4">
        <v>2</v>
      </c>
      <c r="B8" s="10" t="s">
        <v>35</v>
      </c>
      <c r="C8" s="65"/>
      <c r="D8" s="4">
        <v>0.85</v>
      </c>
      <c r="E8" s="6">
        <f>E5*D8/100</f>
        <v>1079.310535</v>
      </c>
      <c r="F8" s="6">
        <f>F5*D8/100</f>
        <v>914.584177306719</v>
      </c>
    </row>
    <row r="9" spans="1:6" s="60" customFormat="1" ht="24" customHeight="1">
      <c r="A9" s="57" t="s">
        <v>36</v>
      </c>
      <c r="B9" s="58" t="s">
        <v>37</v>
      </c>
      <c r="C9" s="58"/>
      <c r="D9" s="57"/>
      <c r="E9" s="59">
        <f>E10+E11</f>
        <v>20000</v>
      </c>
      <c r="F9" s="59">
        <f>F10+F11</f>
        <v>0</v>
      </c>
    </row>
    <row r="10" spans="1:6" ht="24" customHeight="1">
      <c r="A10" s="4">
        <v>1</v>
      </c>
      <c r="B10" s="5" t="s">
        <v>38</v>
      </c>
      <c r="C10" s="5"/>
      <c r="D10" s="4"/>
      <c r="E10" s="6">
        <v>20000</v>
      </c>
      <c r="F10" s="6"/>
    </row>
    <row r="11" spans="1:6" ht="24" customHeight="1">
      <c r="A11" s="4">
        <v>2</v>
      </c>
      <c r="B11" s="5" t="s">
        <v>39</v>
      </c>
      <c r="C11" s="5"/>
      <c r="D11" s="4"/>
      <c r="E11" s="6"/>
      <c r="F11" s="6"/>
    </row>
    <row r="12" spans="1:8" s="60" customFormat="1" ht="24" customHeight="1">
      <c r="A12" s="66" t="s">
        <v>76</v>
      </c>
      <c r="B12" s="58" t="s">
        <v>40</v>
      </c>
      <c r="C12" s="58"/>
      <c r="D12" s="57"/>
      <c r="E12" s="59">
        <f>SUM(E13:E16)</f>
        <v>0</v>
      </c>
      <c r="F12" s="59">
        <f>SUM(F13:F16)</f>
        <v>0</v>
      </c>
      <c r="G12" s="61"/>
      <c r="H12" s="61"/>
    </row>
    <row r="13" spans="1:6" ht="24" customHeight="1">
      <c r="A13" s="4">
        <v>1</v>
      </c>
      <c r="B13" s="5" t="s">
        <v>41</v>
      </c>
      <c r="C13" s="5"/>
      <c r="D13" s="4"/>
      <c r="E13" s="6"/>
      <c r="F13" s="6"/>
    </row>
    <row r="14" spans="1:7" ht="24" customHeight="1">
      <c r="A14" s="4">
        <v>2</v>
      </c>
      <c r="B14" s="5" t="s">
        <v>42</v>
      </c>
      <c r="C14" s="5"/>
      <c r="D14" s="4">
        <v>0</v>
      </c>
      <c r="E14" s="6">
        <f>E5*D14/100</f>
        <v>0</v>
      </c>
      <c r="F14" s="6"/>
      <c r="G14" s="11"/>
    </row>
    <row r="15" spans="1:6" ht="24" customHeight="1">
      <c r="A15" s="4">
        <v>3</v>
      </c>
      <c r="B15" s="5" t="s">
        <v>43</v>
      </c>
      <c r="C15" s="5"/>
      <c r="D15" s="4"/>
      <c r="E15" s="6">
        <f>E5*D15/100</f>
        <v>0</v>
      </c>
      <c r="F15" s="6"/>
    </row>
    <row r="16" spans="1:6" ht="24" customHeight="1">
      <c r="A16" s="4">
        <v>4</v>
      </c>
      <c r="B16" s="5" t="s">
        <v>44</v>
      </c>
      <c r="C16" s="5"/>
      <c r="D16" s="4">
        <v>0</v>
      </c>
      <c r="E16" s="6">
        <f>E5*D16/100</f>
        <v>0</v>
      </c>
      <c r="F16" s="6"/>
    </row>
    <row r="17" spans="1:6" s="69" customFormat="1" ht="24" customHeight="1">
      <c r="A17" s="66" t="s">
        <v>77</v>
      </c>
      <c r="B17" s="67" t="s">
        <v>78</v>
      </c>
      <c r="C17" s="70" t="s">
        <v>81</v>
      </c>
      <c r="D17" s="70">
        <v>2.27</v>
      </c>
      <c r="E17" s="68">
        <f>(E4+E6+E9+E12)*D17/100</f>
        <v>5097.726766289</v>
      </c>
      <c r="F17" s="68">
        <f>(F4+F6+F9+F12)*D17/100</f>
        <v>3823.0403115297254</v>
      </c>
    </row>
    <row r="18" spans="1:8" s="60" customFormat="1" ht="24" customHeight="1">
      <c r="A18" s="57" t="s">
        <v>45</v>
      </c>
      <c r="B18" s="67" t="s">
        <v>79</v>
      </c>
      <c r="C18" s="72"/>
      <c r="D18" s="57"/>
      <c r="E18" s="59">
        <f>E4+E6+E9+E12+E17</f>
        <v>229667.187836289</v>
      </c>
      <c r="F18" s="59">
        <f>F4+F6+F9+F12</f>
        <v>168415.87275461346</v>
      </c>
      <c r="G18" s="61"/>
      <c r="H18" s="61"/>
    </row>
    <row r="19" spans="1:8" s="60" customFormat="1" ht="24" customHeight="1">
      <c r="A19" s="57" t="s">
        <v>47</v>
      </c>
      <c r="B19" s="58" t="s">
        <v>46</v>
      </c>
      <c r="C19" s="72"/>
      <c r="D19" s="70">
        <v>9</v>
      </c>
      <c r="E19" s="59">
        <f>E18*D19/100</f>
        <v>20670.04690526601</v>
      </c>
      <c r="F19" s="59">
        <f>F18*D19/100</f>
        <v>15157.428547915211</v>
      </c>
      <c r="H19" s="61"/>
    </row>
    <row r="20" spans="1:6" s="60" customFormat="1" ht="24" customHeight="1">
      <c r="A20" s="66" t="s">
        <v>80</v>
      </c>
      <c r="B20" s="62" t="s">
        <v>48</v>
      </c>
      <c r="C20" s="70"/>
      <c r="D20" s="57"/>
      <c r="E20" s="59">
        <f>E18+E19</f>
        <v>250337.234741555</v>
      </c>
      <c r="F20" s="59">
        <f>F18+F19</f>
        <v>183573.30130252868</v>
      </c>
    </row>
    <row r="21" spans="1:12" s="60" customFormat="1" ht="24" customHeight="1">
      <c r="A21" s="57" t="s">
        <v>71</v>
      </c>
      <c r="B21" s="71" t="s">
        <v>83</v>
      </c>
      <c r="C21" s="70" t="s">
        <v>82</v>
      </c>
      <c r="D21" s="74">
        <f>E21/E20</f>
        <v>0.9587067630900892</v>
      </c>
      <c r="E21" s="59">
        <v>240000</v>
      </c>
      <c r="F21" s="59">
        <f>F20*D21</f>
        <v>175992.96548150893</v>
      </c>
      <c r="G21" s="63"/>
      <c r="H21" s="63"/>
      <c r="I21" s="63"/>
      <c r="J21" s="63"/>
      <c r="K21" s="63"/>
      <c r="L21" s="63"/>
    </row>
    <row r="22" spans="1:13" s="1" customFormat="1" ht="24" customHeight="1">
      <c r="A22" s="12" t="s">
        <v>22</v>
      </c>
      <c r="B22" s="99" t="s">
        <v>49</v>
      </c>
      <c r="C22" s="100"/>
      <c r="D22" s="100"/>
      <c r="E22" s="100"/>
      <c r="F22" s="100"/>
      <c r="G22" s="13"/>
      <c r="H22" s="13"/>
      <c r="I22" s="13"/>
      <c r="J22" s="13"/>
      <c r="K22" s="13"/>
      <c r="L22" s="13"/>
      <c r="M22" s="14"/>
    </row>
  </sheetData>
  <sheetProtection/>
  <mergeCells count="3">
    <mergeCell ref="A1:F1"/>
    <mergeCell ref="A2:F2"/>
    <mergeCell ref="B22:F22"/>
  </mergeCells>
  <printOptions horizontalCentered="1"/>
  <pageMargins left="0.7" right="0.7" top="0.51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O12" sqref="O12"/>
    </sheetView>
  </sheetViews>
  <sheetFormatPr defaultColWidth="10.5" defaultRowHeight="11.25"/>
  <cols>
    <col min="1" max="1" width="6" style="38" bestFit="1" customWidth="1"/>
    <col min="2" max="2" width="14.5" style="38" bestFit="1" customWidth="1"/>
    <col min="3" max="3" width="36.16015625" style="32" customWidth="1"/>
    <col min="4" max="4" width="47.16015625" style="32" customWidth="1"/>
    <col min="5" max="5" width="15.16015625" style="38" customWidth="1"/>
    <col min="6" max="7" width="11.83203125" style="32" customWidth="1"/>
    <col min="8" max="8" width="14.16015625" style="32" bestFit="1" customWidth="1"/>
    <col min="9" max="9" width="18.5" style="32" bestFit="1" customWidth="1"/>
    <col min="10" max="11" width="11.83203125" style="32" customWidth="1"/>
    <col min="12" max="12" width="16.83203125" style="32" bestFit="1" customWidth="1"/>
    <col min="13" max="13" width="21.83203125" style="39" customWidth="1"/>
    <col min="14" max="16384" width="10.5" style="32" customWidth="1"/>
  </cols>
  <sheetData>
    <row r="1" spans="1:13" ht="38.25" customHeight="1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4.75" customHeight="1">
      <c r="A2" s="103" t="s">
        <v>86</v>
      </c>
      <c r="B2" s="103"/>
      <c r="C2" s="103"/>
      <c r="D2" s="103"/>
      <c r="E2" s="103"/>
      <c r="F2" s="103"/>
      <c r="G2" s="103"/>
      <c r="H2" s="103"/>
      <c r="I2" s="33"/>
      <c r="J2" s="33" t="s">
        <v>51</v>
      </c>
      <c r="K2" s="33" t="s">
        <v>51</v>
      </c>
      <c r="L2" s="104" t="s">
        <v>51</v>
      </c>
      <c r="M2" s="104"/>
    </row>
    <row r="3" spans="1:13" s="34" customFormat="1" ht="19.5" customHeight="1">
      <c r="A3" s="101" t="s">
        <v>25</v>
      </c>
      <c r="B3" s="101" t="s">
        <v>52</v>
      </c>
      <c r="C3" s="101" t="s">
        <v>9</v>
      </c>
      <c r="D3" s="101" t="s">
        <v>53</v>
      </c>
      <c r="E3" s="101" t="s">
        <v>54</v>
      </c>
      <c r="F3" s="101" t="s">
        <v>55</v>
      </c>
      <c r="G3" s="101"/>
      <c r="H3" s="101"/>
      <c r="I3" s="101"/>
      <c r="J3" s="101" t="s">
        <v>56</v>
      </c>
      <c r="K3" s="101"/>
      <c r="L3" s="101"/>
      <c r="M3" s="101"/>
    </row>
    <row r="4" spans="1:13" s="34" customFormat="1" ht="24.75" customHeight="1">
      <c r="A4" s="101" t="s">
        <v>51</v>
      </c>
      <c r="B4" s="101"/>
      <c r="C4" s="101"/>
      <c r="D4" s="101" t="s">
        <v>51</v>
      </c>
      <c r="E4" s="101" t="s">
        <v>51</v>
      </c>
      <c r="F4" s="35" t="s">
        <v>57</v>
      </c>
      <c r="G4" s="35" t="s">
        <v>58</v>
      </c>
      <c r="H4" s="35" t="s">
        <v>59</v>
      </c>
      <c r="I4" s="35" t="s">
        <v>32</v>
      </c>
      <c r="J4" s="35" t="s">
        <v>57</v>
      </c>
      <c r="K4" s="35" t="s">
        <v>58</v>
      </c>
      <c r="L4" s="35" t="s">
        <v>59</v>
      </c>
      <c r="M4" s="35" t="s">
        <v>32</v>
      </c>
    </row>
    <row r="5" spans="1:13" s="34" customFormat="1" ht="38.25" customHeight="1">
      <c r="A5" s="42"/>
      <c r="B5" s="81" t="s">
        <v>29</v>
      </c>
      <c r="C5" s="82" t="s">
        <v>62</v>
      </c>
      <c r="D5" s="82" t="s">
        <v>51</v>
      </c>
      <c r="E5" s="83" t="s">
        <v>51</v>
      </c>
      <c r="F5" s="84" t="s">
        <v>51</v>
      </c>
      <c r="G5" s="84" t="s">
        <v>51</v>
      </c>
      <c r="H5" s="52">
        <f>SUM(H6:H10)</f>
        <v>202410.84</v>
      </c>
      <c r="I5" s="52">
        <f>SUM(I6:I10)</f>
        <v>126977.71</v>
      </c>
      <c r="J5" s="43"/>
      <c r="K5" s="43"/>
      <c r="L5" s="52">
        <f>SUM(L6:L12)</f>
        <v>166586.70440000002</v>
      </c>
      <c r="M5" s="52">
        <f>SUM(M6:M12)</f>
        <v>107598.13850667281</v>
      </c>
    </row>
    <row r="6" spans="1:13" ht="56.25">
      <c r="A6" s="37">
        <v>1</v>
      </c>
      <c r="B6" s="40" t="s">
        <v>63</v>
      </c>
      <c r="C6" s="36" t="s">
        <v>64</v>
      </c>
      <c r="D6" s="64" t="s">
        <v>72</v>
      </c>
      <c r="E6" s="41" t="s">
        <v>60</v>
      </c>
      <c r="F6" s="44">
        <v>69.536</v>
      </c>
      <c r="G6" s="44">
        <v>2884.82</v>
      </c>
      <c r="H6" s="51">
        <v>200598.84</v>
      </c>
      <c r="I6" s="46">
        <v>125477.71</v>
      </c>
      <c r="J6" s="47">
        <v>51.92</v>
      </c>
      <c r="K6" s="47">
        <v>2884.82</v>
      </c>
      <c r="L6" s="45">
        <f>J6*K6</f>
        <v>149779.8544</v>
      </c>
      <c r="M6" s="45">
        <f>J6/F6*I6</f>
        <v>93689.63850667281</v>
      </c>
    </row>
    <row r="7" spans="1:13" ht="28.5" customHeight="1">
      <c r="A7" s="37"/>
      <c r="B7" s="40"/>
      <c r="C7" s="36"/>
      <c r="D7" s="64"/>
      <c r="E7" s="40"/>
      <c r="F7" s="40"/>
      <c r="G7" s="40"/>
      <c r="H7" s="48"/>
      <c r="I7" s="49"/>
      <c r="J7" s="40"/>
      <c r="K7" s="40"/>
      <c r="L7" s="45"/>
      <c r="M7" s="45"/>
    </row>
    <row r="8" spans="1:13" s="80" customFormat="1" ht="28.5" customHeight="1">
      <c r="A8" s="75"/>
      <c r="B8" s="76" t="s">
        <v>33</v>
      </c>
      <c r="C8" s="77" t="s">
        <v>65</v>
      </c>
      <c r="D8" s="77" t="s">
        <v>51</v>
      </c>
      <c r="E8" s="75" t="s">
        <v>51</v>
      </c>
      <c r="F8" s="75"/>
      <c r="G8" s="75"/>
      <c r="H8" s="75"/>
      <c r="I8" s="75"/>
      <c r="J8" s="75"/>
      <c r="K8" s="75" t="s">
        <v>51</v>
      </c>
      <c r="L8" s="75" t="s">
        <v>51</v>
      </c>
      <c r="M8" s="75" t="s">
        <v>51</v>
      </c>
    </row>
    <row r="9" spans="1:13" s="53" customFormat="1" ht="22.5">
      <c r="A9" s="50">
        <v>1</v>
      </c>
      <c r="B9" s="40" t="s">
        <v>66</v>
      </c>
      <c r="C9" s="36" t="s">
        <v>67</v>
      </c>
      <c r="D9" s="64" t="s">
        <v>73</v>
      </c>
      <c r="E9" s="50" t="s">
        <v>61</v>
      </c>
      <c r="F9" s="50">
        <v>1</v>
      </c>
      <c r="G9" s="50">
        <v>1812</v>
      </c>
      <c r="H9" s="50">
        <v>1812</v>
      </c>
      <c r="I9" s="50">
        <v>1500</v>
      </c>
      <c r="J9" s="50">
        <v>1</v>
      </c>
      <c r="K9" s="50">
        <v>1812</v>
      </c>
      <c r="L9" s="45">
        <f>J9*K9</f>
        <v>1812</v>
      </c>
      <c r="M9" s="45">
        <f>J9/F9*I9</f>
        <v>1500</v>
      </c>
    </row>
    <row r="10" spans="1:13" s="53" customFormat="1" ht="31.5" customHeight="1">
      <c r="A10" s="50"/>
      <c r="B10" s="40"/>
      <c r="C10" s="36"/>
      <c r="D10" s="64"/>
      <c r="E10" s="50"/>
      <c r="F10" s="50"/>
      <c r="G10" s="50"/>
      <c r="H10" s="50"/>
      <c r="I10" s="50"/>
      <c r="J10" s="50"/>
      <c r="K10" s="50"/>
      <c r="L10" s="45"/>
      <c r="M10" s="45"/>
    </row>
    <row r="11" spans="1:13" s="79" customFormat="1" ht="25.5" customHeight="1">
      <c r="A11" s="75"/>
      <c r="B11" s="76"/>
      <c r="C11" s="77" t="s">
        <v>84</v>
      </c>
      <c r="D11" s="77"/>
      <c r="E11" s="75"/>
      <c r="F11" s="75"/>
      <c r="G11" s="75"/>
      <c r="H11" s="75"/>
      <c r="I11" s="75"/>
      <c r="J11" s="75"/>
      <c r="K11" s="75"/>
      <c r="L11" s="78"/>
      <c r="M11" s="78"/>
    </row>
    <row r="12" spans="1:13" s="53" customFormat="1" ht="32.25" customHeight="1">
      <c r="A12" s="50">
        <v>8</v>
      </c>
      <c r="B12" s="50" t="s">
        <v>69</v>
      </c>
      <c r="C12" s="54"/>
      <c r="D12" s="54" t="s">
        <v>51</v>
      </c>
      <c r="E12" s="50" t="s">
        <v>68</v>
      </c>
      <c r="F12" s="54"/>
      <c r="G12" s="54"/>
      <c r="H12" s="54"/>
      <c r="I12" s="54"/>
      <c r="J12" s="50">
        <v>1495</v>
      </c>
      <c r="K12" s="50">
        <v>10.03</v>
      </c>
      <c r="L12" s="73">
        <f>J12*K12</f>
        <v>14994.849999999999</v>
      </c>
      <c r="M12" s="50">
        <v>12408.5</v>
      </c>
    </row>
    <row r="13" spans="1:13" s="53" customFormat="1" ht="33.75" customHeight="1">
      <c r="A13" s="55"/>
      <c r="B13" s="55" t="s">
        <v>51</v>
      </c>
      <c r="C13" s="53" t="s">
        <v>51</v>
      </c>
      <c r="D13" s="53" t="s">
        <v>51</v>
      </c>
      <c r="E13" s="55" t="s">
        <v>51</v>
      </c>
      <c r="M13" s="56"/>
    </row>
  </sheetData>
  <sheetProtection/>
  <autoFilter ref="A4:M7"/>
  <mergeCells count="10">
    <mergeCell ref="A3:A4"/>
    <mergeCell ref="D3:D4"/>
    <mergeCell ref="E3:E4"/>
    <mergeCell ref="B3:B4"/>
    <mergeCell ref="C3:C4"/>
    <mergeCell ref="A1:M1"/>
    <mergeCell ref="A2:H2"/>
    <mergeCell ref="L2:M2"/>
    <mergeCell ref="F3:I3"/>
    <mergeCell ref="J3:M3"/>
  </mergeCells>
  <printOptions/>
  <pageMargins left="0.47" right="0.2" top="0.59" bottom="0.31" header="0.59" footer="0.28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贺俊铭</cp:lastModifiedBy>
  <dcterms:created xsi:type="dcterms:W3CDTF">2016-09-18T02:03:42Z</dcterms:created>
  <dcterms:modified xsi:type="dcterms:W3CDTF">2019-09-11T06:06:38Z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